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gerM\OneDrive - Engelsburg Gymnasium gGmbH\Dokumente\diestnlicher Zwischenspeicher\2024-11\Kassel\"/>
    </mc:Choice>
  </mc:AlternateContent>
  <xr:revisionPtr revIDLastSave="0" documentId="13_ncr:1_{63AE2A31-6E05-49CC-8476-577F429A9A0B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Berechnung" sheetId="1" r:id="rId1"/>
  </sheets>
  <definedNames>
    <definedName name="_xlnm.Print_Area" localSheetId="0">Berechnung!$A$1:$J$93</definedName>
  </definedNames>
  <calcPr calcId="191029"/>
</workbook>
</file>

<file path=xl/calcChain.xml><?xml version="1.0" encoding="utf-8"?>
<calcChain xmlns="http://schemas.openxmlformats.org/spreadsheetml/2006/main">
  <c r="F68" i="1" l="1"/>
  <c r="E69" i="1"/>
  <c r="E70" i="1" s="1"/>
  <c r="E68" i="1"/>
  <c r="E59" i="1" l="1"/>
  <c r="G59" i="1" s="1"/>
  <c r="E58" i="1"/>
  <c r="G58" i="1" s="1"/>
  <c r="E57" i="1"/>
  <c r="G57" i="1" s="1"/>
  <c r="E41" i="1" l="1"/>
  <c r="E42" i="1" l="1"/>
  <c r="E43" i="1"/>
  <c r="E44" i="1"/>
  <c r="I57" i="1"/>
  <c r="I58" i="1"/>
  <c r="I59" i="1" l="1"/>
  <c r="E45" i="1"/>
  <c r="C50" i="1" l="1"/>
  <c r="C62" i="1" s="1"/>
  <c r="G62" i="1" s="1"/>
  <c r="G65" i="1" s="1"/>
  <c r="I62" i="1" l="1"/>
  <c r="F69" i="1" l="1"/>
  <c r="F70" i="1" s="1"/>
  <c r="I65" i="1"/>
</calcChain>
</file>

<file path=xl/sharedStrings.xml><?xml version="1.0" encoding="utf-8"?>
<sst xmlns="http://schemas.openxmlformats.org/spreadsheetml/2006/main" count="95" uniqueCount="82">
  <si>
    <t>Dieses Formular verbleibt bei Ihnen. Nur für den Fall, dass Sie</t>
  </si>
  <si>
    <t>Ergebnis:</t>
  </si>
  <si>
    <t>Ihr Referenzwert</t>
  </si>
  <si>
    <t>ergibt</t>
  </si>
  <si>
    <t>Für Beispielfamilie 3</t>
  </si>
  <si>
    <t>Für Beispielfamilie 2</t>
  </si>
  <si>
    <t>Für Beispielfamilie 1</t>
  </si>
  <si>
    <t>Referenzwert</t>
  </si>
  <si>
    <t>Die Multiplikation mit dem o.g. Median ergibt dann ihren Referenzwert</t>
  </si>
  <si>
    <t>bei mehr als 140% bitten wir um Zahlung eines höheren Betrags.</t>
  </si>
  <si>
    <t>Ihr Refernzwert beträgt</t>
  </si>
  <si>
    <t>Beispiel 3</t>
  </si>
  <si>
    <t>die gewichtete Haushaltsgröße wird mit dem Median multipliziert</t>
  </si>
  <si>
    <t>2 Eltern mit 2 Kindern, beide jünger als 15 Jahre</t>
  </si>
  <si>
    <t>gewichtete Haushaltsgröße</t>
  </si>
  <si>
    <t>Beipiel 2</t>
  </si>
  <si>
    <t>Kinder bis 14 Jahre</t>
  </si>
  <si>
    <t>Kinder ab 15 Jahren</t>
  </si>
  <si>
    <t>2. Elternteil</t>
  </si>
  <si>
    <t>1 alleinerzeihendes Elternteil mit einem Kind &gt; 15 jahre</t>
  </si>
  <si>
    <t xml:space="preserve">1. Elternteil </t>
  </si>
  <si>
    <t>Beispiel 1</t>
  </si>
  <si>
    <t>Summe</t>
  </si>
  <si>
    <t>Anzahl</t>
  </si>
  <si>
    <t>Faktor</t>
  </si>
  <si>
    <t xml:space="preserve"> da in größeren Haushalten Einspareffekte (Economies of Scale) auftreten."</t>
  </si>
  <si>
    <t>Dadurch werden die Einkommen von Personen, die in unterschiedlich großen Haushalten leben vergleichbar,</t>
  </si>
  <si>
    <t xml:space="preserve"> Mithilfe einer Äquivalenzskala werden die Einkommen nach Haushaltsgröße und -zusammensetzung gewichtet. </t>
  </si>
  <si>
    <t>und Armut verwendet.</t>
  </si>
  <si>
    <t xml:space="preserve">"Das Äquivalenzeinkommen wird vor allem für die Berechnung von Einkommensverteilung, Einkommensungleichheit </t>
  </si>
  <si>
    <t>Zitat von destatis.de:</t>
  </si>
  <si>
    <t>(zu finden, wenn Sie in Ihrem Browser "destatis" und Nettoäquivalenzeinkommen" eingeben und auf die Druckansicht gehen)</t>
  </si>
  <si>
    <t>Basis: Median des zuletzt unter destatis.de veröffentlichten Nettoäquivalenzeinkommens (insgesamt)</t>
  </si>
  <si>
    <t>4.</t>
  </si>
  <si>
    <t xml:space="preserve"> - Der Schulträger behält sich vor, sich stichprobenartig Dokumente vorlegen zu lassen und Gespräche zu führen</t>
  </si>
  <si>
    <t xml:space="preserve"> - Der Schulträger vertraut auf Ihre korrekten Angaben</t>
  </si>
  <si>
    <t>Es geht um Glaubwürdigkeit und Vertrauen, das bedeutet:</t>
  </si>
  <si>
    <t>3.</t>
  </si>
  <si>
    <t>2.</t>
  </si>
  <si>
    <t>Dieses Formular dient als Orientierung und  der Selbsteinschätzung</t>
  </si>
  <si>
    <t>1.</t>
  </si>
  <si>
    <t>Engelsburg-Gymnasium Kassel</t>
  </si>
  <si>
    <t>Der Schulträger bietet Ihnen Hilfestellung, sollten Sie bei der Berechnung Hilfe benötigen</t>
  </si>
  <si>
    <t>2 Eltern mit 3 Kindern, einmal ab 15, 2 x bis 14 Jahren</t>
  </si>
  <si>
    <t>Ihr Schulgeld beträgt</t>
  </si>
  <si>
    <t>Wir bitten um einen Zusatzbeitrag:</t>
  </si>
  <si>
    <t>(Beiträge inkl. Sozialfonds-Euro)</t>
  </si>
  <si>
    <t xml:space="preserve">Liebe Eltern, </t>
  </si>
  <si>
    <t>Wir möchten Sie bitten, die Berechnung unten zu erstellen. Sollten sich danach ergeben, dass</t>
  </si>
  <si>
    <r>
      <t xml:space="preserve">an </t>
    </r>
    <r>
      <rPr>
        <u/>
        <sz val="11"/>
        <color theme="1"/>
        <rFont val="Calibri"/>
        <family val="2"/>
        <scheme val="minor"/>
      </rPr>
      <t>schulgeld-eb@smmp.de</t>
    </r>
  </si>
  <si>
    <t>Rahmenbedingung</t>
  </si>
  <si>
    <t>1. den reduzierten Betrag in Anspruch nehmen und 2. aufgefordert werden, diesen vorzulegen, ist dieser zum Gespräch mitzubringen</t>
  </si>
  <si>
    <t>Formular zur Selbsteinschätzung bzgl. der Schulgeldhöhe</t>
  </si>
  <si>
    <t>wie Sie wissen haben wir drei verschiedene Schulgeldhöhen. Es gibt neben einem Regelbeitrag</t>
  </si>
  <si>
    <t>einen reduzierten Beitrag und einen erhöhten Beitrag, um eine soziale Ausgewogenheit zu ermöglichen.</t>
  </si>
  <si>
    <t>Sie zu der Gruppe derer mit erhöhtem oder reduziertem Schulgeld gehören, bitten wir um Mitteilung.</t>
  </si>
  <si>
    <t>Bitte die farbigen Felder ausfüllen, die Berchnung erfolgt automatisch</t>
  </si>
  <si>
    <t>gewichtete Haushaltsgröße = 1+0,5 = 1,5</t>
  </si>
  <si>
    <t>gewichtete Haushaltsgröße = 1+0,5+0,3+0,3=2,1</t>
  </si>
  <si>
    <t>gewichtete Haushaltsgröße =1+0,5+0,5+0,3+0,3= 2,6</t>
  </si>
  <si>
    <r>
      <t xml:space="preserve">Sie benötigen für diese Berechnung Ihren letzten </t>
    </r>
    <r>
      <rPr>
        <b/>
        <sz val="11"/>
        <color theme="1"/>
        <rFont val="Calibri"/>
        <family val="2"/>
        <scheme val="minor"/>
      </rPr>
      <t>Einkommenssteuerbescheid</t>
    </r>
    <r>
      <rPr>
        <sz val="11"/>
        <color theme="1"/>
        <rFont val="Calibri"/>
        <family val="2"/>
        <scheme val="minor"/>
      </rPr>
      <t>.</t>
    </r>
  </si>
  <si>
    <r>
      <t xml:space="preserve">Daher ermitteln Sie bitte jetzt die gewichtete Haushaltsgröße </t>
    </r>
    <r>
      <rPr>
        <b/>
        <sz val="11"/>
        <color theme="1"/>
        <rFont val="Calibri"/>
        <family val="2"/>
        <scheme val="minor"/>
      </rPr>
      <t>(bitte farbige Felder ausfüllen, die Berechnung erfolgt automatisch)</t>
    </r>
  </si>
  <si>
    <r>
      <t xml:space="preserve">Sollten Sie Fragen haben, so melden Sie sich bitte unter </t>
    </r>
    <r>
      <rPr>
        <b/>
        <u/>
        <sz val="11"/>
        <color theme="1"/>
        <rFont val="Calibri"/>
        <family val="2"/>
        <scheme val="minor"/>
      </rPr>
      <t>schulgeld-eb@smmp.de</t>
    </r>
  </si>
  <si>
    <t>Beispielrechnung für das erste Kind an der Engelsburg</t>
  </si>
  <si>
    <t>1 Kind</t>
  </si>
  <si>
    <t>2 Kinder</t>
  </si>
  <si>
    <t>ab 3 Kinder</t>
  </si>
  <si>
    <t>2024/25:</t>
  </si>
  <si>
    <t>ERHÖHTER BEITRAG</t>
  </si>
  <si>
    <t>Übersicht über monatlich zu entrichtende Schulgelder</t>
  </si>
  <si>
    <t>REGELBEITRAG</t>
  </si>
  <si>
    <t>VERMINDERTER BEITRAG</t>
  </si>
  <si>
    <t>Schulgeld ab 8/2024</t>
  </si>
  <si>
    <t>Sollte sich ein Wert ergeben, der bei weniger als 70% Ihres Referenzwerts liegt, so kann ein Antrag gestellt werden</t>
  </si>
  <si>
    <t>Am 23.05.2024 wurde der Endwert für 2023 ermittelt:</t>
  </si>
  <si>
    <t xml:space="preserve">Liegt ihr zu versteuerndes Einkommen bei weniger als 70% des Referenzwerts, können Sie einen Antrag stellen, </t>
  </si>
  <si>
    <t>1,5 *26.274</t>
  </si>
  <si>
    <t>2,1 *26.274</t>
  </si>
  <si>
    <t>2,6 *26.274</t>
  </si>
  <si>
    <t>Ihr zu versteuerndes Familieneinkommen (siehe Einkommenssteuerbescheid)</t>
  </si>
  <si>
    <t>bitte hier eintragen: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</si>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</sst>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 applyProtection="1">
      <protection locked="0"/>
    </xf>
    <xf numFmtId="164" fontId="2" fillId="0" borderId="0" xfId="0" applyNumberFormat="1" applyFont="1"/>
    <xf numFmtId="164" fontId="2" fillId="0" borderId="1" xfId="1" applyNumberFormat="1" applyFont="1" applyBorder="1"/>
    <xf numFmtId="9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44" fontId="2" fillId="0" borderId="0" xfId="1" applyFont="1"/>
    <xf numFmtId="0" fontId="2" fillId="0" borderId="1" xfId="0" applyFont="1" applyBorder="1"/>
    <xf numFmtId="0" fontId="2" fillId="0" borderId="0" xfId="0" applyFont="1" applyFill="1" applyBorder="1"/>
    <xf numFmtId="0" fontId="0" fillId="0" borderId="0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0" xfId="0" applyFill="1" applyProtection="1">
      <protection locked="0"/>
    </xf>
    <xf numFmtId="164" fontId="2" fillId="0" borderId="0" xfId="1" applyNumberFormat="1" applyFont="1"/>
    <xf numFmtId="0" fontId="0" fillId="0" borderId="0" xfId="0" applyFont="1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14" fontId="0" fillId="0" borderId="4" xfId="0" applyNumberFormat="1" applyFill="1" applyBorder="1"/>
    <xf numFmtId="14" fontId="0" fillId="0" borderId="5" xfId="0" applyNumberFormat="1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0" xfId="0" applyFill="1" applyProtection="1"/>
    <xf numFmtId="0" fontId="0" fillId="3" borderId="0" xfId="0" applyFill="1"/>
    <xf numFmtId="0" fontId="5" fillId="0" borderId="0" xfId="0" applyFont="1"/>
    <xf numFmtId="0" fontId="6" fillId="0" borderId="0" xfId="0" applyFont="1"/>
    <xf numFmtId="6" fontId="0" fillId="0" borderId="0" xfId="0" applyNumberFormat="1"/>
    <xf numFmtId="0" fontId="0" fillId="0" borderId="13" xfId="0" applyBorder="1"/>
    <xf numFmtId="0" fontId="3" fillId="0" borderId="14" xfId="0" applyFont="1" applyBorder="1"/>
    <xf numFmtId="0" fontId="0" fillId="0" borderId="14" xfId="0" applyBorder="1"/>
    <xf numFmtId="0" fontId="0" fillId="0" borderId="2" xfId="0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workbookViewId="0">
      <selection activeCell="C65" sqref="C65"/>
    </sheetView>
  </sheetViews>
  <sheetFormatPr baseColWidth="10" defaultRowHeight="15" x14ac:dyDescent="0.25"/>
  <cols>
    <col min="1" max="1" width="4.28515625" customWidth="1"/>
    <col min="2" max="2" width="22.140625" customWidth="1"/>
    <col min="3" max="3" width="12" bestFit="1" customWidth="1"/>
    <col min="4" max="4" width="12.140625" bestFit="1" customWidth="1"/>
    <col min="5" max="5" width="12" bestFit="1" customWidth="1"/>
    <col min="7" max="7" width="12" bestFit="1" customWidth="1"/>
    <col min="10" max="10" width="17.5703125" customWidth="1"/>
  </cols>
  <sheetData>
    <row r="1" spans="1:9" x14ac:dyDescent="0.25">
      <c r="A1" s="1" t="s">
        <v>41</v>
      </c>
      <c r="E1" s="1" t="s">
        <v>72</v>
      </c>
    </row>
    <row r="2" spans="1:9" x14ac:dyDescent="0.25">
      <c r="A2" s="1"/>
    </row>
    <row r="3" spans="1:9" x14ac:dyDescent="0.25">
      <c r="A3" s="1" t="s">
        <v>52</v>
      </c>
    </row>
    <row r="4" spans="1:9" ht="9.4" customHeight="1" x14ac:dyDescent="0.25">
      <c r="A4" s="1"/>
    </row>
    <row r="5" spans="1:9" x14ac:dyDescent="0.25">
      <c r="B5" s="31" t="s">
        <v>56</v>
      </c>
    </row>
    <row r="6" spans="1:9" x14ac:dyDescent="0.25">
      <c r="A6" s="1"/>
      <c r="B6" s="30" t="s">
        <v>0</v>
      </c>
      <c r="C6" s="30"/>
      <c r="D6" s="30"/>
      <c r="E6" s="30"/>
      <c r="F6" s="30"/>
      <c r="G6" s="30"/>
      <c r="H6" s="30"/>
      <c r="I6" s="30"/>
    </row>
    <row r="7" spans="1:9" x14ac:dyDescent="0.25">
      <c r="A7" s="1"/>
      <c r="B7" s="30" t="s">
        <v>51</v>
      </c>
      <c r="C7" s="30"/>
      <c r="D7" s="30"/>
      <c r="E7" s="30"/>
      <c r="F7" s="30"/>
      <c r="G7" s="30"/>
      <c r="H7" s="30"/>
      <c r="I7" s="30"/>
    </row>
    <row r="8" spans="1:9" x14ac:dyDescent="0.25">
      <c r="A8" s="1"/>
      <c r="B8" s="30"/>
      <c r="C8" s="30"/>
      <c r="D8" s="30"/>
      <c r="E8" s="30"/>
      <c r="F8" s="30"/>
      <c r="G8" s="30"/>
      <c r="H8" s="30"/>
      <c r="I8" s="30"/>
    </row>
    <row r="9" spans="1:9" x14ac:dyDescent="0.25">
      <c r="A9" s="16" t="s">
        <v>47</v>
      </c>
    </row>
    <row r="10" spans="1:9" s="16" customFormat="1" x14ac:dyDescent="0.25">
      <c r="A10" s="16" t="s">
        <v>53</v>
      </c>
    </row>
    <row r="11" spans="1:9" s="16" customFormat="1" x14ac:dyDescent="0.25">
      <c r="A11" s="16" t="s">
        <v>54</v>
      </c>
    </row>
    <row r="12" spans="1:9" s="16" customFormat="1" x14ac:dyDescent="0.25"/>
    <row r="13" spans="1:9" s="16" customFormat="1" x14ac:dyDescent="0.25">
      <c r="A13" s="16" t="s">
        <v>48</v>
      </c>
    </row>
    <row r="14" spans="1:9" s="16" customFormat="1" x14ac:dyDescent="0.25">
      <c r="A14" s="16" t="s">
        <v>55</v>
      </c>
    </row>
    <row r="15" spans="1:9" s="16" customFormat="1" x14ac:dyDescent="0.25">
      <c r="A15" s="16" t="s">
        <v>49</v>
      </c>
    </row>
    <row r="16" spans="1:9" s="16" customFormat="1" x14ac:dyDescent="0.25"/>
    <row r="17" spans="1:7" s="16" customFormat="1" x14ac:dyDescent="0.25">
      <c r="A17" s="16" t="s">
        <v>60</v>
      </c>
    </row>
    <row r="18" spans="1:7" s="16" customFormat="1" x14ac:dyDescent="0.25"/>
    <row r="19" spans="1:7" x14ac:dyDescent="0.25">
      <c r="A19" s="1" t="s">
        <v>50</v>
      </c>
    </row>
    <row r="20" spans="1:7" s="16" customFormat="1" x14ac:dyDescent="0.25">
      <c r="A20" s="16" t="s">
        <v>40</v>
      </c>
      <c r="B20" s="16" t="s">
        <v>39</v>
      </c>
    </row>
    <row r="21" spans="1:7" s="16" customFormat="1" x14ac:dyDescent="0.25">
      <c r="A21" s="16" t="s">
        <v>38</v>
      </c>
      <c r="B21" s="16" t="s">
        <v>73</v>
      </c>
    </row>
    <row r="22" spans="1:7" s="16" customFormat="1" x14ac:dyDescent="0.25">
      <c r="A22" s="16" t="s">
        <v>37</v>
      </c>
      <c r="B22" s="16" t="s">
        <v>36</v>
      </c>
    </row>
    <row r="23" spans="1:7" s="16" customFormat="1" x14ac:dyDescent="0.25">
      <c r="B23" s="16" t="s">
        <v>35</v>
      </c>
    </row>
    <row r="24" spans="1:7" s="16" customFormat="1" x14ac:dyDescent="0.25">
      <c r="B24" s="16" t="s">
        <v>34</v>
      </c>
    </row>
    <row r="25" spans="1:7" s="16" customFormat="1" x14ac:dyDescent="0.25">
      <c r="A25" s="16" t="s">
        <v>33</v>
      </c>
      <c r="B25" s="16" t="s">
        <v>42</v>
      </c>
    </row>
    <row r="26" spans="1:7" x14ac:dyDescent="0.25">
      <c r="A26" s="1"/>
    </row>
    <row r="27" spans="1:7" x14ac:dyDescent="0.25">
      <c r="A27" s="1" t="s">
        <v>32</v>
      </c>
    </row>
    <row r="28" spans="1:7" x14ac:dyDescent="0.25">
      <c r="A28" t="s">
        <v>31</v>
      </c>
    </row>
    <row r="30" spans="1:7" x14ac:dyDescent="0.25">
      <c r="A30" t="s">
        <v>74</v>
      </c>
      <c r="G30" s="15">
        <v>26274</v>
      </c>
    </row>
    <row r="31" spans="1:7" x14ac:dyDescent="0.25">
      <c r="G31" s="15"/>
    </row>
    <row r="32" spans="1:7" x14ac:dyDescent="0.25">
      <c r="B32" s="1" t="s">
        <v>30</v>
      </c>
    </row>
    <row r="33" spans="2:7" x14ac:dyDescent="0.25">
      <c r="B33" t="s">
        <v>29</v>
      </c>
    </row>
    <row r="34" spans="2:7" x14ac:dyDescent="0.25">
      <c r="B34" t="s">
        <v>28</v>
      </c>
    </row>
    <row r="35" spans="2:7" x14ac:dyDescent="0.25">
      <c r="B35" t="s">
        <v>27</v>
      </c>
    </row>
    <row r="36" spans="2:7" x14ac:dyDescent="0.25">
      <c r="B36" t="s">
        <v>26</v>
      </c>
    </row>
    <row r="37" spans="2:7" x14ac:dyDescent="0.25">
      <c r="B37" t="s">
        <v>25</v>
      </c>
    </row>
    <row r="39" spans="2:7" x14ac:dyDescent="0.25">
      <c r="B39" t="s">
        <v>61</v>
      </c>
    </row>
    <row r="40" spans="2:7" x14ac:dyDescent="0.25">
      <c r="C40" s="1" t="s">
        <v>24</v>
      </c>
      <c r="D40" s="1" t="s">
        <v>23</v>
      </c>
      <c r="E40" s="1" t="s">
        <v>22</v>
      </c>
      <c r="G40" s="1" t="s">
        <v>21</v>
      </c>
    </row>
    <row r="41" spans="2:7" x14ac:dyDescent="0.25">
      <c r="B41" t="s">
        <v>20</v>
      </c>
      <c r="C41">
        <v>1</v>
      </c>
      <c r="D41" s="28">
        <v>1</v>
      </c>
      <c r="E41">
        <f>D41*C41</f>
        <v>1</v>
      </c>
      <c r="G41" t="s">
        <v>19</v>
      </c>
    </row>
    <row r="42" spans="2:7" x14ac:dyDescent="0.25">
      <c r="B42" t="s">
        <v>18</v>
      </c>
      <c r="C42">
        <v>0.5</v>
      </c>
      <c r="D42" s="14"/>
      <c r="E42">
        <f>D42*C42</f>
        <v>0</v>
      </c>
      <c r="G42" t="s">
        <v>57</v>
      </c>
    </row>
    <row r="43" spans="2:7" x14ac:dyDescent="0.25">
      <c r="B43" t="s">
        <v>17</v>
      </c>
      <c r="C43">
        <v>0.5</v>
      </c>
      <c r="D43" s="14"/>
      <c r="E43">
        <f>D43*C43</f>
        <v>0</v>
      </c>
    </row>
    <row r="44" spans="2:7" ht="15.75" thickBot="1" x14ac:dyDescent="0.3">
      <c r="B44" s="13" t="s">
        <v>16</v>
      </c>
      <c r="C44" s="13">
        <v>0.3</v>
      </c>
      <c r="D44" s="12"/>
      <c r="E44" s="11">
        <f>D44*C44</f>
        <v>0</v>
      </c>
      <c r="G44" s="1" t="s">
        <v>15</v>
      </c>
    </row>
    <row r="45" spans="2:7" ht="15.75" thickBot="1" x14ac:dyDescent="0.3">
      <c r="B45" s="10" t="s">
        <v>14</v>
      </c>
      <c r="E45" s="9">
        <f>SUM(E41:E44)</f>
        <v>1</v>
      </c>
      <c r="G45" t="s">
        <v>13</v>
      </c>
    </row>
    <row r="46" spans="2:7" x14ac:dyDescent="0.25">
      <c r="G46" t="s">
        <v>58</v>
      </c>
    </row>
    <row r="48" spans="2:7" x14ac:dyDescent="0.25">
      <c r="B48" t="s">
        <v>12</v>
      </c>
      <c r="G48" s="1" t="s">
        <v>11</v>
      </c>
    </row>
    <row r="49" spans="2:9" x14ac:dyDescent="0.25">
      <c r="G49" t="s">
        <v>43</v>
      </c>
    </row>
    <row r="50" spans="2:9" x14ac:dyDescent="0.25">
      <c r="B50" t="s">
        <v>10</v>
      </c>
      <c r="C50" s="8">
        <f>E45*$G$30</f>
        <v>26274</v>
      </c>
      <c r="G50" t="s">
        <v>59</v>
      </c>
    </row>
    <row r="52" spans="2:9" x14ac:dyDescent="0.25">
      <c r="B52" t="s">
        <v>75</v>
      </c>
    </row>
    <row r="53" spans="2:9" x14ac:dyDescent="0.25">
      <c r="B53" t="s">
        <v>9</v>
      </c>
    </row>
    <row r="55" spans="2:9" x14ac:dyDescent="0.25">
      <c r="B55" s="1" t="s">
        <v>8</v>
      </c>
    </row>
    <row r="56" spans="2:9" x14ac:dyDescent="0.25">
      <c r="E56" s="1" t="s">
        <v>7</v>
      </c>
      <c r="G56" s="5">
        <v>0.7</v>
      </c>
      <c r="I56" s="5">
        <v>1.4</v>
      </c>
    </row>
    <row r="57" spans="2:9" x14ac:dyDescent="0.25">
      <c r="B57" t="s">
        <v>6</v>
      </c>
      <c r="C57" t="s">
        <v>76</v>
      </c>
      <c r="D57" t="s">
        <v>3</v>
      </c>
      <c r="E57" s="7">
        <f>1.5*$G$30</f>
        <v>39411</v>
      </c>
      <c r="G57" s="6">
        <f>E57*0.7</f>
        <v>27587.699999999997</v>
      </c>
      <c r="I57" s="6">
        <f>E57*1.4</f>
        <v>55175.399999999994</v>
      </c>
    </row>
    <row r="58" spans="2:9" x14ac:dyDescent="0.25">
      <c r="B58" t="s">
        <v>5</v>
      </c>
      <c r="C58" t="s">
        <v>77</v>
      </c>
      <c r="D58" t="s">
        <v>3</v>
      </c>
      <c r="E58" s="7">
        <f>$G$30*2.1</f>
        <v>55175.4</v>
      </c>
      <c r="G58" s="6">
        <f>E58*0.7</f>
        <v>38622.78</v>
      </c>
      <c r="I58" s="6">
        <f>E58*1.4</f>
        <v>77245.56</v>
      </c>
    </row>
    <row r="59" spans="2:9" x14ac:dyDescent="0.25">
      <c r="B59" t="s">
        <v>4</v>
      </c>
      <c r="C59" t="s">
        <v>78</v>
      </c>
      <c r="D59" t="s">
        <v>3</v>
      </c>
      <c r="E59" s="7">
        <f>$G$30*2.6</f>
        <v>68312.400000000009</v>
      </c>
      <c r="G59" s="6">
        <f>E59*0.7</f>
        <v>47818.68</v>
      </c>
      <c r="I59" s="6">
        <f>E59*1.4</f>
        <v>95637.36</v>
      </c>
    </row>
    <row r="60" spans="2:9" x14ac:dyDescent="0.25">
      <c r="E60" s="7"/>
      <c r="G60" s="6"/>
      <c r="I60" s="6"/>
    </row>
    <row r="61" spans="2:9" ht="15.75" thickBot="1" x14ac:dyDescent="0.3">
      <c r="G61" s="5">
        <v>0.7</v>
      </c>
      <c r="I61" s="5">
        <v>1.4</v>
      </c>
    </row>
    <row r="62" spans="2:9" ht="15.75" thickBot="1" x14ac:dyDescent="0.3">
      <c r="B62" s="1" t="s">
        <v>2</v>
      </c>
      <c r="C62" s="4">
        <f>C50</f>
        <v>26274</v>
      </c>
      <c r="D62" s="1"/>
      <c r="E62" s="1"/>
      <c r="F62" s="1"/>
      <c r="G62" s="3">
        <f>0.6*C62</f>
        <v>15764.4</v>
      </c>
      <c r="H62" s="1"/>
      <c r="I62" s="3">
        <f>1.4*C62</f>
        <v>36783.599999999999</v>
      </c>
    </row>
    <row r="64" spans="2:9" ht="15.75" thickBot="1" x14ac:dyDescent="0.3">
      <c r="B64" t="s">
        <v>79</v>
      </c>
    </row>
    <row r="65" spans="2:9" ht="15.75" thickBot="1" x14ac:dyDescent="0.3">
      <c r="B65" t="s">
        <v>80</v>
      </c>
      <c r="C65" s="2"/>
      <c r="F65" t="s">
        <v>1</v>
      </c>
      <c r="G65" s="1" t="str">
        <f>IF(C65&lt;G62,"Antrag möglich", "Antrag nicht möglich")</f>
        <v>Antrag möglich</v>
      </c>
      <c r="I65" t="str">
        <f>IF(C65&gt;I62,"bitte Zusatzbeitrag leisten","")</f>
        <v/>
      </c>
    </row>
    <row r="66" spans="2:9" ht="15.75" thickBot="1" x14ac:dyDescent="0.3">
      <c r="B66" s="1" t="s">
        <v>63</v>
      </c>
    </row>
    <row r="67" spans="2:9" s="17" customFormat="1" x14ac:dyDescent="0.25">
      <c r="B67" s="18" t="s">
        <v>46</v>
      </c>
      <c r="C67" s="19"/>
      <c r="D67" s="20"/>
      <c r="E67" s="20">
        <v>45505</v>
      </c>
      <c r="F67" s="21">
        <v>45870</v>
      </c>
    </row>
    <row r="68" spans="2:9" s="17" customFormat="1" x14ac:dyDescent="0.25">
      <c r="B68" s="22" t="s">
        <v>44</v>
      </c>
      <c r="C68" s="23"/>
      <c r="D68" s="23"/>
      <c r="E68" s="23">
        <f>IF($C$65&lt;=$G$62,156,206)</f>
        <v>156</v>
      </c>
      <c r="F68" s="24">
        <f>IF($C$65&lt;=$G$62,161,213)</f>
        <v>161</v>
      </c>
    </row>
    <row r="69" spans="2:9" s="17" customFormat="1" x14ac:dyDescent="0.25">
      <c r="B69" s="25" t="s">
        <v>45</v>
      </c>
      <c r="C69" s="26"/>
      <c r="D69" s="26"/>
      <c r="E69" s="26">
        <f>IF($C$65&gt;=$I$62,30,0)</f>
        <v>0</v>
      </c>
      <c r="F69" s="27">
        <f>IF($C$65&gt;=$I$62,30,0)</f>
        <v>0</v>
      </c>
    </row>
    <row r="70" spans="2:9" s="17" customFormat="1" ht="15.75" thickBot="1" x14ac:dyDescent="0.3">
      <c r="B70" s="37" t="s">
        <v>22</v>
      </c>
      <c r="C70" s="38"/>
      <c r="D70" s="38"/>
      <c r="E70" s="38">
        <f t="shared" ref="E70:F70" si="0">SUM(E68:E69)</f>
        <v>156</v>
      </c>
      <c r="F70" s="39">
        <f t="shared" si="0"/>
        <v>161</v>
      </c>
    </row>
    <row r="71" spans="2:9" s="17" customFormat="1" x14ac:dyDescent="0.25">
      <c r="B71" s="23"/>
      <c r="C71" s="23"/>
      <c r="D71" s="23"/>
      <c r="E71" s="23"/>
      <c r="F71" s="23"/>
      <c r="G71" s="23"/>
    </row>
    <row r="72" spans="2:9" x14ac:dyDescent="0.25">
      <c r="B72" s="29" t="s">
        <v>62</v>
      </c>
      <c r="C72" s="29"/>
      <c r="D72" s="29"/>
      <c r="E72" s="29"/>
      <c r="F72" s="29"/>
      <c r="G72" s="29"/>
      <c r="H72" s="29"/>
    </row>
    <row r="73" spans="2:9" ht="12" customHeight="1" x14ac:dyDescent="0.25"/>
    <row r="76" spans="2:9" x14ac:dyDescent="0.25">
      <c r="B76" s="1" t="s">
        <v>69</v>
      </c>
    </row>
    <row r="78" spans="2:9" x14ac:dyDescent="0.25">
      <c r="B78" s="1" t="s">
        <v>68</v>
      </c>
      <c r="C78" s="34"/>
      <c r="D78" s="36" t="s">
        <v>64</v>
      </c>
      <c r="E78" s="36"/>
      <c r="F78" s="36" t="s">
        <v>65</v>
      </c>
      <c r="G78" s="36"/>
      <c r="H78" s="36" t="s">
        <v>66</v>
      </c>
    </row>
    <row r="79" spans="2:9" ht="6" customHeight="1" x14ac:dyDescent="0.25">
      <c r="C79" s="33"/>
      <c r="D79" s="32"/>
      <c r="F79" s="32"/>
      <c r="H79" s="32"/>
    </row>
    <row r="80" spans="2:9" x14ac:dyDescent="0.25">
      <c r="C80" s="33" t="s">
        <v>67</v>
      </c>
      <c r="D80" s="32">
        <v>236</v>
      </c>
      <c r="F80" s="32">
        <v>354</v>
      </c>
      <c r="H80" s="32">
        <v>425</v>
      </c>
    </row>
    <row r="81" spans="2:8" x14ac:dyDescent="0.25">
      <c r="C81" s="33" t="s">
        <v>81</v>
      </c>
      <c r="D81" s="32">
        <v>245</v>
      </c>
      <c r="F81" s="32">
        <v>368</v>
      </c>
      <c r="H81" s="32">
        <v>442</v>
      </c>
    </row>
    <row r="84" spans="2:8" x14ac:dyDescent="0.25">
      <c r="B84" s="1" t="s">
        <v>70</v>
      </c>
      <c r="C84" s="35"/>
      <c r="D84" s="13" t="s">
        <v>64</v>
      </c>
      <c r="E84" s="13"/>
      <c r="F84" s="13" t="s">
        <v>65</v>
      </c>
      <c r="G84" s="13"/>
      <c r="H84" s="13" t="s">
        <v>66</v>
      </c>
    </row>
    <row r="85" spans="2:8" ht="6" customHeight="1" x14ac:dyDescent="0.25">
      <c r="C85" s="33"/>
      <c r="D85" s="32"/>
      <c r="F85" s="32"/>
      <c r="H85" s="32"/>
    </row>
    <row r="86" spans="2:8" x14ac:dyDescent="0.25">
      <c r="C86" s="33" t="s">
        <v>67</v>
      </c>
      <c r="D86" s="32">
        <v>206</v>
      </c>
      <c r="F86" s="32">
        <v>309</v>
      </c>
      <c r="H86" s="32">
        <v>371</v>
      </c>
    </row>
    <row r="87" spans="2:8" x14ac:dyDescent="0.25">
      <c r="C87" s="33" t="s">
        <v>81</v>
      </c>
      <c r="D87" s="32">
        <v>213</v>
      </c>
      <c r="F87" s="32">
        <v>320</v>
      </c>
      <c r="H87" s="32">
        <v>385</v>
      </c>
    </row>
    <row r="90" spans="2:8" x14ac:dyDescent="0.25">
      <c r="B90" s="1" t="s">
        <v>71</v>
      </c>
      <c r="C90" s="35"/>
      <c r="D90" s="13" t="s">
        <v>64</v>
      </c>
      <c r="E90" s="13"/>
      <c r="F90" s="13" t="s">
        <v>65</v>
      </c>
      <c r="G90" s="13"/>
      <c r="H90" s="13" t="s">
        <v>66</v>
      </c>
    </row>
    <row r="91" spans="2:8" ht="6" customHeight="1" x14ac:dyDescent="0.25">
      <c r="C91" s="33"/>
      <c r="D91" s="32"/>
      <c r="F91" s="32"/>
      <c r="H91" s="32"/>
    </row>
    <row r="92" spans="2:8" x14ac:dyDescent="0.25">
      <c r="C92" s="33" t="s">
        <v>67</v>
      </c>
      <c r="D92" s="32">
        <v>156</v>
      </c>
      <c r="F92" s="32">
        <v>234</v>
      </c>
      <c r="H92" s="32">
        <v>281</v>
      </c>
    </row>
    <row r="93" spans="2:8" x14ac:dyDescent="0.25">
      <c r="C93" s="33" t="s">
        <v>81</v>
      </c>
      <c r="D93" s="32">
        <v>161</v>
      </c>
      <c r="F93" s="32">
        <v>242</v>
      </c>
      <c r="H93" s="32">
        <v>291</v>
      </c>
    </row>
  </sheetData>
  <sheetProtection algorithmName="SHA-512" hashValue="yd4hjgNABEEDymlshfe4+IHxIXlTb2pkLp3ZKQd51WQu7RENVB3LIEyjJu9vc1CVtih7Ii/GBsx/D3lWc1YoHQ==" saltValue="BKzY2PxDbVqveZrTs+xx2g==" spinCount="100000" sheet="1" selectLockedCells="1"/>
  <pageMargins left="0.70866141732283472" right="0.70866141732283472" top="0.78740157480314965" bottom="0.78740157480314965" header="0.31496062992125984" footer="0.31496062992125984"/>
  <pageSetup paperSize="9" scale="71" fitToHeight="2" orientation="portrait" horizontalDpi="300" verticalDpi="300" r:id="rId1"/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F0AB1B538AE45A8F3261C520DB59D" ma:contentTypeVersion="12" ma:contentTypeDescription="Ein neues Dokument erstellen." ma:contentTypeScope="" ma:versionID="04536b90bd3f6c28294838353534ad6e">
  <xsd:schema xmlns:xsd="http://www.w3.org/2001/XMLSchema" xmlns:xs="http://www.w3.org/2001/XMLSchema" xmlns:p="http://schemas.microsoft.com/office/2006/metadata/properties" xmlns:ns3="fb82c64d-f010-41b8-affb-09544acc6fad" targetNamespace="http://schemas.microsoft.com/office/2006/metadata/properties" ma:root="true" ma:fieldsID="a984ac820eb51f189687579e6fc7e484" ns3:_="">
    <xsd:import namespace="fb82c64d-f010-41b8-affb-09544acc6fa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c64d-f010-41b8-affb-09544acc6fa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82c64d-f010-41b8-affb-09544acc6f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F6184D-4B7B-43E6-9C84-95871FACD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2c64d-f010-41b8-affb-09544acc6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9446F-EF0A-46B8-BCD1-A16B3C653D4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b82c64d-f010-41b8-affb-09544acc6fa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D529D74-3FEC-450D-988B-5A7499FEB1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Bünger, Michael</dc:creator>
  <cp:lastModifiedBy>Michael Bünger</cp:lastModifiedBy>
  <cp:lastPrinted>2023-01-09T09:48:47Z</cp:lastPrinted>
  <dcterms:created xsi:type="dcterms:W3CDTF">2020-06-15T10:29:33Z</dcterms:created>
  <dcterms:modified xsi:type="dcterms:W3CDTF">2024-11-10T10:41:42Z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0x010100FF0F0AB1B538AE45A8F3261C520DB59D</vt:lpwstr>
  </property>
</Properties>
</file>